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elych\Dropbox\ARTICO\Approfondimenti\"/>
    </mc:Choice>
  </mc:AlternateContent>
  <bookViews>
    <workbookView xWindow="0" yWindow="0" windowWidth="16380" windowHeight="8190" tabRatio="825" activeTab="1"/>
  </bookViews>
  <sheets>
    <sheet name="Sistema Solare" sheetId="1" r:id="rId1"/>
    <sheet name="Terra-Sole" sheetId="3" r:id="rId2"/>
  </sheets>
  <definedNames>
    <definedName name="_xlnm.Print_Area" localSheetId="0">'Sistema Solare'!$A$1:$G$92</definedName>
  </definedNames>
  <calcPr calcId="162913"/>
</workbook>
</file>

<file path=xl/calcChain.xml><?xml version="1.0" encoding="utf-8"?>
<calcChain xmlns="http://schemas.openxmlformats.org/spreadsheetml/2006/main">
  <c r="E6" i="3" l="1"/>
  <c r="C4" i="3" l="1"/>
  <c r="C97" i="1" l="1"/>
  <c r="C96" i="1"/>
  <c r="C94" i="1"/>
  <c r="C95" i="1"/>
  <c r="C93" i="1"/>
  <c r="D79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B81" i="1"/>
  <c r="D81" i="1" s="1"/>
  <c r="B87" i="1" l="1"/>
  <c r="C87" i="1" s="1"/>
  <c r="B88" i="1"/>
  <c r="C88" i="1" s="1"/>
  <c r="B89" i="1"/>
  <c r="C89" i="1" s="1"/>
  <c r="B85" i="1"/>
  <c r="C85" i="1" s="1"/>
  <c r="B86" i="1"/>
  <c r="C86" i="1" s="1"/>
</calcChain>
</file>

<file path=xl/sharedStrings.xml><?xml version="1.0" encoding="utf-8"?>
<sst xmlns="http://schemas.openxmlformats.org/spreadsheetml/2006/main" count="117" uniqueCount="107">
  <si>
    <t>mm</t>
  </si>
  <si>
    <t xml:space="preserve">  Deimos</t>
  </si>
  <si>
    <t xml:space="preserve">  Metis (XVI)</t>
  </si>
  <si>
    <t xml:space="preserve">  Adrastea (XIV)</t>
  </si>
  <si>
    <t xml:space="preserve">  Io (I)</t>
  </si>
  <si>
    <t xml:space="preserve">  Europa (II)</t>
  </si>
  <si>
    <t xml:space="preserve">  Callisto (IV)</t>
  </si>
  <si>
    <t xml:space="preserve">  Leda (XIII)</t>
  </si>
  <si>
    <t xml:space="preserve">  Elara (VII)</t>
  </si>
  <si>
    <t xml:space="preserve">  Ananke (XII)</t>
  </si>
  <si>
    <t xml:space="preserve">  Carme (XI)</t>
  </si>
  <si>
    <t xml:space="preserve">  Sinope (IX)</t>
  </si>
  <si>
    <t xml:space="preserve">  Pan (XVIII)</t>
  </si>
  <si>
    <t xml:space="preserve">  Pandora (XVII)</t>
  </si>
  <si>
    <t xml:space="preserve">  Mimas (I)</t>
  </si>
  <si>
    <t xml:space="preserve">  Telesto (XIII)</t>
  </si>
  <si>
    <t xml:space="preserve">  Dione (IV)</t>
  </si>
  <si>
    <t xml:space="preserve">  Cordelia (VI)</t>
  </si>
  <si>
    <t xml:space="preserve">  Bianca (VIII)</t>
  </si>
  <si>
    <t xml:space="preserve">  Cressida (IX)</t>
  </si>
  <si>
    <t xml:space="preserve">  Desdemona (X)</t>
  </si>
  <si>
    <t xml:space="preserve">  Belinda (XIV)</t>
  </si>
  <si>
    <t xml:space="preserve">  Puck (XV)</t>
  </si>
  <si>
    <t xml:space="preserve">  Miranda (V)</t>
  </si>
  <si>
    <t xml:space="preserve">  Ariel (I)</t>
  </si>
  <si>
    <t xml:space="preserve">  Umbriel (II)</t>
  </si>
  <si>
    <t xml:space="preserve">  Titania (III)</t>
  </si>
  <si>
    <t xml:space="preserve">  Oberon (VI)</t>
  </si>
  <si>
    <t xml:space="preserve">  Despina (V)</t>
  </si>
  <si>
    <t xml:space="preserve">  Galatea (VI)</t>
  </si>
  <si>
    <t xml:space="preserve">  Larissa (VII)</t>
  </si>
  <si>
    <t>mm/sec</t>
  </si>
  <si>
    <t>km</t>
  </si>
  <si>
    <t>m</t>
  </si>
  <si>
    <t>cm</t>
  </si>
  <si>
    <t>Altre distanze e velocità di interesse</t>
  </si>
  <si>
    <t xml:space="preserve">Quantità reale </t>
  </si>
  <si>
    <t>Deneb</t>
  </si>
  <si>
    <t>Diametro reale [km]</t>
  </si>
  <si>
    <t>Corpo</t>
  </si>
  <si>
    <t>Diametro in scala [mm]</t>
  </si>
  <si>
    <t>Raggio reale dell'orbita  [km]</t>
  </si>
  <si>
    <t>Raggio in scala dell'orbita  [m]</t>
  </si>
  <si>
    <t>Sole</t>
  </si>
  <si>
    <t>Mercurio</t>
  </si>
  <si>
    <t>Venere</t>
  </si>
  <si>
    <t>Terra</t>
  </si>
  <si>
    <t>Luna</t>
  </si>
  <si>
    <t>Marte</t>
  </si>
  <si>
    <t>Giove</t>
  </si>
  <si>
    <t>Saturno</t>
  </si>
  <si>
    <t>Urano</t>
  </si>
  <si>
    <t>Nettuno</t>
  </si>
  <si>
    <t>Plutone</t>
  </si>
  <si>
    <t>Modello in scala del Sistema Solare</t>
  </si>
  <si>
    <t>Fobos</t>
  </si>
  <si>
    <t>Caronte</t>
  </si>
  <si>
    <t xml:space="preserve">  Naiade (III)</t>
  </si>
  <si>
    <t xml:space="preserve">  Talassa (IV)</t>
  </si>
  <si>
    <t xml:space="preserve">  Proteo (VIII)</t>
  </si>
  <si>
    <t xml:space="preserve">  Tritone (I)</t>
  </si>
  <si>
    <t xml:space="preserve">  Nereide (II)</t>
  </si>
  <si>
    <t xml:space="preserve">  Ofelia (VII)</t>
  </si>
  <si>
    <t>Giulietta (XI)</t>
  </si>
  <si>
    <t xml:space="preserve">  Porzia (XII)</t>
  </si>
  <si>
    <t xml:space="preserve">  Rosalinda (XIII)</t>
  </si>
  <si>
    <t xml:space="preserve">  Atlante (XV)</t>
  </si>
  <si>
    <t xml:space="preserve">  Prometeo (XVI)</t>
  </si>
  <si>
    <t xml:space="preserve">  Epimeteo (XI)</t>
  </si>
  <si>
    <t>Giano (X)</t>
  </si>
  <si>
    <t xml:space="preserve">  Encelado (II)</t>
  </si>
  <si>
    <t xml:space="preserve">  Teti (III)</t>
  </si>
  <si>
    <t xml:space="preserve">  Calipso (XIV)</t>
  </si>
  <si>
    <t>Elena (XII)</t>
  </si>
  <si>
    <t xml:space="preserve">  Rea (V)</t>
  </si>
  <si>
    <t xml:space="preserve">  Titano (VI)</t>
  </si>
  <si>
    <t xml:space="preserve"> Iperione (VII)</t>
  </si>
  <si>
    <t xml:space="preserve">  Giapeto (VIII)</t>
  </si>
  <si>
    <t>Febe (IX)</t>
  </si>
  <si>
    <t xml:space="preserve">  Amaltea (V)</t>
  </si>
  <si>
    <t xml:space="preserve">  Tebe (XV)</t>
  </si>
  <si>
    <t xml:space="preserve">  Ganimede (III)</t>
  </si>
  <si>
    <t xml:space="preserve">  Imalia (VI)</t>
  </si>
  <si>
    <t xml:space="preserve">  Lisitea (X)</t>
  </si>
  <si>
    <t xml:space="preserve">  Pasifae (VIII)</t>
  </si>
  <si>
    <t>Gigante rossa (Betelgeuse)</t>
  </si>
  <si>
    <t>Nana bianca (Sirio B)</t>
  </si>
  <si>
    <t>Stella di neutroni</t>
  </si>
  <si>
    <t>Stelle più calde (Tipo 05)</t>
  </si>
  <si>
    <t>Stelle più fredde (Tipo M5)</t>
  </si>
  <si>
    <t>Velocità della luce (km/s)</t>
  </si>
  <si>
    <t>Anno luce (km)</t>
  </si>
  <si>
    <t>km/s</t>
  </si>
  <si>
    <t>Distanza dal Sole di stelle e Galassie:</t>
  </si>
  <si>
    <t>Alfa Centauri (km)</t>
  </si>
  <si>
    <t>Sirio</t>
  </si>
  <si>
    <t>Centro della Via Lattea (km)</t>
  </si>
  <si>
    <t>Galassia di Andromeda (km)</t>
  </si>
  <si>
    <t>Dimensione delle stelle:</t>
  </si>
  <si>
    <t>Quantità in scala</t>
  </si>
  <si>
    <t>Distanza in scala [km]</t>
  </si>
  <si>
    <t>Distanza reale [km]</t>
  </si>
  <si>
    <t>Dimensione reale [km]</t>
  </si>
  <si>
    <t>Dimensione in scala</t>
  </si>
  <si>
    <t xml:space="preserve">Inserire  la dimensione che si desidera abbia il Sole nella Casella C4 (in rosso). Il sistema calcolerà automaticament il diametro in scala di tutti gli altri pianeti e il raggio dell'orbita. </t>
  </si>
  <si>
    <t>Modello in scala Terra-Sole</t>
  </si>
  <si>
    <t>Inserire  la dimensione che si desidera abbia il la Terra nella Casella C6 (in rosso). Il sistema calcolerà automaticament il diametro in scala del Sole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</si>
</sst>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E+00"/>
    <numFmt numFmtId="165" formatCode="0.0"/>
    <numFmt numFmtId="166" formatCode="0.00000"/>
    <numFmt numFmtId="167" formatCode="0.000"/>
  </numFmts>
  <fonts count="25">
    <font>
      <sz val="10"/>
      <name val="Geneva"/>
      <family val="2"/>
    </font>
    <font>
      <b/>
      <u/>
      <sz val="10"/>
      <name val="Arial"/>
      <family val="2"/>
    </font>
    <font>
      <b/>
      <sz val="10"/>
      <name val="Genev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Geneva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Geneva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Geneva"/>
      <family val="2"/>
    </font>
    <font>
      <b/>
      <u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99FF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Geneva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1" applyNumberFormat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0" fontId="2" fillId="0" borderId="0" xfId="0" applyFont="1" applyAlignment="1"/>
    <xf numFmtId="0" fontId="11" fillId="0" borderId="0" xfId="0" applyFont="1" applyAlignment="1"/>
    <xf numFmtId="0" fontId="6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4" fillId="0" borderId="0" xfId="0" applyFont="1" applyAlignment="1"/>
    <xf numFmtId="0" fontId="10" fillId="0" borderId="2" xfId="0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7" fontId="11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65" fontId="12" fillId="0" borderId="15" xfId="0" applyNumberFormat="1" applyFont="1" applyBorder="1" applyAlignment="1">
      <alignment horizontal="center"/>
    </xf>
    <xf numFmtId="167" fontId="10" fillId="0" borderId="15" xfId="0" applyNumberFormat="1" applyFont="1" applyBorder="1" applyAlignment="1">
      <alignment horizontal="center"/>
    </xf>
    <xf numFmtId="167" fontId="11" fillId="0" borderId="15" xfId="0" applyNumberFormat="1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0" fontId="17" fillId="3" borderId="2" xfId="1" applyFont="1" applyBorder="1" applyAlignment="1">
      <alignment horizontal="center"/>
    </xf>
    <xf numFmtId="0" fontId="18" fillId="3" borderId="2" xfId="1" applyFont="1" applyBorder="1" applyAlignment="1">
      <alignment horizontal="center"/>
    </xf>
    <xf numFmtId="165" fontId="19" fillId="3" borderId="2" xfId="1" applyNumberFormat="1" applyFont="1" applyBorder="1" applyAlignment="1">
      <alignment horizontal="center"/>
    </xf>
    <xf numFmtId="0" fontId="17" fillId="4" borderId="2" xfId="2" applyFont="1" applyBorder="1" applyAlignment="1">
      <alignment horizontal="center"/>
    </xf>
    <xf numFmtId="165" fontId="17" fillId="4" borderId="2" xfId="2" applyNumberFormat="1" applyFont="1" applyBorder="1" applyAlignment="1">
      <alignment horizontal="center"/>
    </xf>
    <xf numFmtId="167" fontId="17" fillId="4" borderId="2" xfId="2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1" fontId="11" fillId="0" borderId="4" xfId="0" applyNumberFormat="1" applyFont="1" applyBorder="1" applyAlignment="1">
      <alignment horizontal="center"/>
    </xf>
    <xf numFmtId="0" fontId="11" fillId="0" borderId="5" xfId="0" applyFont="1" applyBorder="1" applyAlignment="1"/>
    <xf numFmtId="0" fontId="21" fillId="0" borderId="5" xfId="0" applyFont="1" applyBorder="1" applyAlignment="1"/>
    <xf numFmtId="0" fontId="6" fillId="0" borderId="14" xfId="0" applyFont="1" applyBorder="1" applyAlignment="1"/>
    <xf numFmtId="0" fontId="11" fillId="0" borderId="15" xfId="0" applyFont="1" applyBorder="1" applyAlignment="1"/>
    <xf numFmtId="0" fontId="11" fillId="0" borderId="21" xfId="0" applyFont="1" applyBorder="1" applyAlignment="1"/>
    <xf numFmtId="0" fontId="10" fillId="0" borderId="14" xfId="0" applyFont="1" applyBorder="1" applyAlignment="1">
      <alignment horizontal="center" wrapText="1"/>
    </xf>
    <xf numFmtId="11" fontId="11" fillId="0" borderId="15" xfId="0" applyNumberFormat="1" applyFont="1" applyBorder="1" applyAlignment="1"/>
    <xf numFmtId="165" fontId="11" fillId="0" borderId="15" xfId="0" applyNumberFormat="1" applyFont="1" applyBorder="1" applyAlignment="1">
      <alignment horizontal="right"/>
    </xf>
    <xf numFmtId="165" fontId="11" fillId="0" borderId="21" xfId="0" applyNumberFormat="1" applyFont="1" applyBorder="1" applyAlignment="1">
      <alignment horizontal="right"/>
    </xf>
    <xf numFmtId="0" fontId="11" fillId="0" borderId="13" xfId="0" applyFont="1" applyBorder="1" applyAlignment="1"/>
    <xf numFmtId="0" fontId="11" fillId="0" borderId="20" xfId="0" applyFont="1" applyBorder="1" applyAlignment="1"/>
    <xf numFmtId="0" fontId="0" fillId="0" borderId="14" xfId="0" applyBorder="1" applyAlignment="1"/>
    <xf numFmtId="0" fontId="10" fillId="0" borderId="16" xfId="0" applyFont="1" applyBorder="1" applyAlignment="1">
      <alignment horizontal="center" wrapText="1"/>
    </xf>
    <xf numFmtId="0" fontId="0" fillId="0" borderId="12" xfId="0" applyBorder="1" applyAlignment="1"/>
    <xf numFmtId="0" fontId="11" fillId="0" borderId="18" xfId="0" applyFont="1" applyBorder="1" applyAlignment="1">
      <alignment horizontal="right"/>
    </xf>
    <xf numFmtId="166" fontId="11" fillId="0" borderId="19" xfId="0" applyNumberFormat="1" applyFont="1" applyBorder="1" applyAlignment="1">
      <alignment horizontal="right"/>
    </xf>
    <xf numFmtId="0" fontId="3" fillId="0" borderId="17" xfId="0" applyFont="1" applyBorder="1" applyAlignment="1"/>
    <xf numFmtId="0" fontId="4" fillId="0" borderId="17" xfId="0" applyFont="1" applyBorder="1" applyAlignment="1"/>
    <xf numFmtId="0" fontId="4" fillId="0" borderId="17" xfId="0" applyFont="1" applyBorder="1" applyAlignment="1">
      <alignment horizontal="right"/>
    </xf>
    <xf numFmtId="0" fontId="10" fillId="0" borderId="3" xfId="0" applyFont="1" applyBorder="1" applyAlignment="1">
      <alignment horizontal="center" wrapText="1"/>
    </xf>
    <xf numFmtId="0" fontId="6" fillId="0" borderId="5" xfId="0" applyFont="1" applyBorder="1" applyAlignment="1"/>
    <xf numFmtId="0" fontId="16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3" borderId="2" xfId="1" applyFont="1" applyBorder="1" applyAlignment="1">
      <alignment horizontal="center"/>
    </xf>
    <xf numFmtId="0" fontId="24" fillId="4" borderId="2" xfId="2" applyFont="1" applyBorder="1" applyAlignment="1">
      <alignment horizontal="center"/>
    </xf>
    <xf numFmtId="165" fontId="20" fillId="4" borderId="2" xfId="2" applyNumberFormat="1" applyFont="1" applyBorder="1" applyAlignment="1">
      <alignment horizontal="center"/>
    </xf>
    <xf numFmtId="1" fontId="22" fillId="3" borderId="2" xfId="1" applyNumberFormat="1" applyFont="1" applyBorder="1" applyAlignment="1">
      <alignment horizontal="center"/>
    </xf>
    <xf numFmtId="2" fontId="24" fillId="4" borderId="2" xfId="2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2" borderId="6" xfId="3" applyFont="1" applyBorder="1" applyAlignment="1">
      <alignment horizontal="center" vertical="center" wrapText="1"/>
    </xf>
    <xf numFmtId="0" fontId="15" fillId="2" borderId="7" xfId="3" applyFont="1" applyBorder="1" applyAlignment="1">
      <alignment horizontal="center" vertical="center" wrapText="1"/>
    </xf>
    <xf numFmtId="0" fontId="15" fillId="2" borderId="8" xfId="3" applyFont="1" applyBorder="1" applyAlignment="1">
      <alignment horizontal="center" vertical="center" wrapText="1"/>
    </xf>
    <xf numFmtId="0" fontId="15" fillId="2" borderId="9" xfId="3" applyFont="1" applyBorder="1" applyAlignment="1">
      <alignment horizontal="center" vertical="center" wrapText="1"/>
    </xf>
    <xf numFmtId="0" fontId="15" fillId="2" borderId="10" xfId="3" applyFont="1" applyBorder="1" applyAlignment="1">
      <alignment horizontal="center" vertical="center" wrapText="1"/>
    </xf>
    <xf numFmtId="0" fontId="15" fillId="2" borderId="11" xfId="3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">
    <cellStyle name="20% - Colore 2" xfId="1" builtinId="34"/>
    <cellStyle name="20% - Colore 5" xfId="2" builtinId="46"/>
    <cellStyle name="Normale" xfId="0" builtinId="0"/>
    <cellStyle name="Output" xfId="3" builtinId="21"/>
  </cellStyles>
  <dxfs count="0"/>
  <tableStyles count="0" defaultTableStyle="TableStyleMedium2" defaultPivotStyle="PivotStyleLight16"/>
  <colors>
    <mruColors>
      <color rgb="FF00CC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E7" sqref="E7"/>
    </sheetView>
  </sheetViews>
  <sheetFormatPr defaultColWidth="10.7109375" defaultRowHeight="12.75"/>
  <cols>
    <col min="1" max="1" width="22.42578125" style="6" customWidth="1"/>
    <col min="2" max="2" width="13.28515625" style="6" customWidth="1"/>
    <col min="3" max="3" width="16.28515625" style="6" customWidth="1"/>
    <col min="4" max="4" width="15.5703125" style="6" customWidth="1"/>
    <col min="5" max="5" width="16" style="6" customWidth="1"/>
    <col min="6" max="6" width="14" style="6" customWidth="1"/>
    <col min="7" max="7" width="15.85546875" style="6" customWidth="1"/>
    <col min="8" max="8" width="6.85546875" style="6" customWidth="1"/>
    <col min="9" max="16384" width="10.7109375" style="6"/>
  </cols>
  <sheetData>
    <row r="1" spans="1:8" ht="23.25">
      <c r="A1" s="89" t="s">
        <v>54</v>
      </c>
      <c r="B1" s="89"/>
      <c r="C1" s="89"/>
      <c r="D1" s="89"/>
      <c r="E1" s="89"/>
    </row>
    <row r="2" spans="1:8" s="7" customFormat="1">
      <c r="B2" s="8"/>
    </row>
    <row r="3" spans="1:8" s="1" customFormat="1" ht="45.75" thickBot="1">
      <c r="A3" s="27" t="s">
        <v>39</v>
      </c>
      <c r="B3" s="28" t="s">
        <v>38</v>
      </c>
      <c r="C3" s="29" t="s">
        <v>40</v>
      </c>
      <c r="D3" s="29" t="s">
        <v>41</v>
      </c>
      <c r="E3" s="29" t="s">
        <v>42</v>
      </c>
      <c r="F3" s="4"/>
      <c r="G3" s="4"/>
    </row>
    <row r="4" spans="1:8" s="10" customFormat="1" ht="18" customHeight="1">
      <c r="A4" s="40" t="s">
        <v>43</v>
      </c>
      <c r="B4" s="39">
        <v>1391900</v>
      </c>
      <c r="C4" s="41">
        <v>110</v>
      </c>
      <c r="D4" s="39"/>
      <c r="E4" s="39"/>
      <c r="F4" s="9"/>
      <c r="G4" s="83" t="s">
        <v>104</v>
      </c>
      <c r="H4" s="84"/>
    </row>
    <row r="5" spans="1:8" s="10" customFormat="1" ht="15" customHeight="1">
      <c r="A5" s="21" t="s">
        <v>44</v>
      </c>
      <c r="B5" s="21">
        <v>4866</v>
      </c>
      <c r="C5" s="22">
        <f t="shared" ref="C5:C36" si="0">($C$4/$B$4)*B5</f>
        <v>0.38455348803793377</v>
      </c>
      <c r="D5" s="21">
        <v>57950000</v>
      </c>
      <c r="E5" s="23">
        <f t="shared" ref="E5:E36" si="1">($C$4/$B$4)*D5*0.001</f>
        <v>4.5797111861484296</v>
      </c>
      <c r="F5" s="2"/>
      <c r="G5" s="85"/>
      <c r="H5" s="86"/>
    </row>
    <row r="6" spans="1:8" s="10" customFormat="1" ht="15" customHeight="1">
      <c r="A6" s="21" t="s">
        <v>45</v>
      </c>
      <c r="B6" s="24">
        <v>12106</v>
      </c>
      <c r="C6" s="25">
        <f t="shared" si="0"/>
        <v>0.95672102880954091</v>
      </c>
      <c r="D6" s="24">
        <v>108110000</v>
      </c>
      <c r="E6" s="26">
        <f t="shared" si="1"/>
        <v>8.5437890653064148</v>
      </c>
      <c r="G6" s="85"/>
      <c r="H6" s="86"/>
    </row>
    <row r="7" spans="1:8" s="10" customFormat="1" ht="16.5" customHeight="1">
      <c r="A7" s="42" t="s">
        <v>46</v>
      </c>
      <c r="B7" s="42">
        <v>12742</v>
      </c>
      <c r="C7" s="43">
        <f t="shared" si="0"/>
        <v>1.0069832602916875</v>
      </c>
      <c r="D7" s="42">
        <v>149570000</v>
      </c>
      <c r="E7" s="44">
        <f t="shared" si="1"/>
        <v>11.820317551548245</v>
      </c>
      <c r="G7" s="85"/>
      <c r="H7" s="86"/>
    </row>
    <row r="8" spans="1:8" s="12" customFormat="1" ht="15" customHeight="1">
      <c r="A8" s="24" t="s">
        <v>47</v>
      </c>
      <c r="B8" s="24">
        <v>3476</v>
      </c>
      <c r="C8" s="25">
        <f t="shared" si="0"/>
        <v>0.27470364250305335</v>
      </c>
      <c r="D8" s="24">
        <v>384403</v>
      </c>
      <c r="E8" s="23">
        <f t="shared" si="1"/>
        <v>3.0378856239672389E-2</v>
      </c>
      <c r="G8" s="85"/>
      <c r="H8" s="86"/>
    </row>
    <row r="9" spans="1:8" s="10" customFormat="1" ht="15" customHeight="1">
      <c r="A9" s="21" t="s">
        <v>48</v>
      </c>
      <c r="B9" s="21">
        <v>6760</v>
      </c>
      <c r="C9" s="22">
        <f t="shared" si="0"/>
        <v>0.5342337811624398</v>
      </c>
      <c r="D9" s="21">
        <v>227840000</v>
      </c>
      <c r="E9" s="26">
        <f t="shared" si="1"/>
        <v>18.00589122781809</v>
      </c>
      <c r="G9" s="85"/>
      <c r="H9" s="86"/>
    </row>
    <row r="10" spans="1:8" s="12" customFormat="1" ht="15" customHeight="1">
      <c r="A10" s="31" t="s">
        <v>55</v>
      </c>
      <c r="B10" s="33">
        <v>20</v>
      </c>
      <c r="C10" s="34">
        <f t="shared" si="0"/>
        <v>1.5805733170486385E-3</v>
      </c>
      <c r="D10" s="33">
        <v>9408</v>
      </c>
      <c r="E10" s="36">
        <f t="shared" si="1"/>
        <v>7.4350168833967956E-4</v>
      </c>
      <c r="G10" s="85"/>
      <c r="H10" s="86"/>
    </row>
    <row r="11" spans="1:8" s="12" customFormat="1" ht="15" customHeight="1">
      <c r="A11" s="31" t="s">
        <v>1</v>
      </c>
      <c r="B11" s="33">
        <v>10</v>
      </c>
      <c r="C11" s="34">
        <f t="shared" si="0"/>
        <v>7.9028665852431924E-4</v>
      </c>
      <c r="D11" s="33">
        <v>23457</v>
      </c>
      <c r="E11" s="37">
        <f t="shared" si="1"/>
        <v>1.8537754149004957E-3</v>
      </c>
      <c r="G11" s="85"/>
      <c r="H11" s="86"/>
    </row>
    <row r="12" spans="1:8" s="10" customFormat="1" ht="15" customHeight="1">
      <c r="A12" s="21" t="s">
        <v>49</v>
      </c>
      <c r="B12" s="21">
        <v>139516</v>
      </c>
      <c r="C12" s="22">
        <f t="shared" si="0"/>
        <v>11.025763345067892</v>
      </c>
      <c r="D12" s="21">
        <v>778140000</v>
      </c>
      <c r="E12" s="26">
        <f t="shared" si="1"/>
        <v>61.495366046411377</v>
      </c>
      <c r="G12" s="85"/>
      <c r="H12" s="86"/>
    </row>
    <row r="13" spans="1:8" s="12" customFormat="1" ht="15" customHeight="1" thickBot="1">
      <c r="A13" s="31" t="s">
        <v>2</v>
      </c>
      <c r="B13" s="33">
        <v>40</v>
      </c>
      <c r="C13" s="34">
        <f t="shared" si="0"/>
        <v>3.161146634097277E-3</v>
      </c>
      <c r="D13" s="33">
        <v>128000</v>
      </c>
      <c r="E13" s="36">
        <f t="shared" si="1"/>
        <v>1.0115669229111286E-2</v>
      </c>
      <c r="G13" s="87"/>
      <c r="H13" s="88"/>
    </row>
    <row r="14" spans="1:8" s="12" customFormat="1" ht="15" customHeight="1">
      <c r="A14" s="31" t="s">
        <v>3</v>
      </c>
      <c r="B14" s="33">
        <v>40</v>
      </c>
      <c r="C14" s="34">
        <f t="shared" si="0"/>
        <v>3.161146634097277E-3</v>
      </c>
      <c r="D14" s="33">
        <v>129000</v>
      </c>
      <c r="E14" s="37">
        <f t="shared" si="1"/>
        <v>1.0194697894963719E-2</v>
      </c>
    </row>
    <row r="15" spans="1:8" s="12" customFormat="1" ht="15" customHeight="1">
      <c r="A15" s="31" t="s">
        <v>79</v>
      </c>
      <c r="B15" s="33">
        <v>260</v>
      </c>
      <c r="C15" s="34">
        <f t="shared" si="0"/>
        <v>2.0547453121632302E-2</v>
      </c>
      <c r="D15" s="33">
        <v>181400</v>
      </c>
      <c r="E15" s="37">
        <f t="shared" si="1"/>
        <v>1.4335799985631151E-2</v>
      </c>
    </row>
    <row r="16" spans="1:8" s="12" customFormat="1" ht="15" customHeight="1">
      <c r="A16" s="31" t="s">
        <v>80</v>
      </c>
      <c r="B16" s="33">
        <v>80</v>
      </c>
      <c r="C16" s="34">
        <f t="shared" si="0"/>
        <v>6.3222932681945539E-3</v>
      </c>
      <c r="D16" s="33">
        <v>222000</v>
      </c>
      <c r="E16" s="37">
        <f t="shared" si="1"/>
        <v>1.7544363819239888E-2</v>
      </c>
    </row>
    <row r="17" spans="1:5" s="12" customFormat="1" ht="15" customHeight="1">
      <c r="A17" s="31" t="s">
        <v>4</v>
      </c>
      <c r="B17" s="33">
        <v>3640</v>
      </c>
      <c r="C17" s="34">
        <f t="shared" si="0"/>
        <v>0.28766434370285221</v>
      </c>
      <c r="D17" s="33">
        <v>421900</v>
      </c>
      <c r="E17" s="37">
        <f t="shared" si="1"/>
        <v>3.3342194123141031E-2</v>
      </c>
    </row>
    <row r="18" spans="1:5" s="12" customFormat="1" ht="15" customHeight="1">
      <c r="A18" s="31" t="s">
        <v>5</v>
      </c>
      <c r="B18" s="33">
        <v>3000</v>
      </c>
      <c r="C18" s="34">
        <f t="shared" si="0"/>
        <v>0.23708599755729576</v>
      </c>
      <c r="D18" s="33">
        <v>671200</v>
      </c>
      <c r="E18" s="37">
        <f t="shared" si="1"/>
        <v>5.3044040520152311E-2</v>
      </c>
    </row>
    <row r="19" spans="1:5" s="12" customFormat="1" ht="15" customHeight="1">
      <c r="A19" s="31" t="s">
        <v>81</v>
      </c>
      <c r="B19" s="33">
        <v>5280</v>
      </c>
      <c r="C19" s="34">
        <f t="shared" si="0"/>
        <v>0.41727135570084056</v>
      </c>
      <c r="D19" s="33">
        <v>1071000</v>
      </c>
      <c r="E19" s="37">
        <f t="shared" si="1"/>
        <v>8.4639701127954603E-2</v>
      </c>
    </row>
    <row r="20" spans="1:5" s="12" customFormat="1" ht="15" customHeight="1">
      <c r="A20" s="31" t="s">
        <v>6</v>
      </c>
      <c r="B20" s="33">
        <v>5000</v>
      </c>
      <c r="C20" s="34">
        <f t="shared" si="0"/>
        <v>0.39514332926215961</v>
      </c>
      <c r="D20" s="33">
        <v>1880000</v>
      </c>
      <c r="E20" s="37">
        <f t="shared" si="1"/>
        <v>0.14857389180257202</v>
      </c>
    </row>
    <row r="21" spans="1:5" s="12" customFormat="1" ht="15" customHeight="1">
      <c r="A21" s="31" t="s">
        <v>7</v>
      </c>
      <c r="B21" s="33">
        <v>8</v>
      </c>
      <c r="C21" s="34">
        <f t="shared" si="0"/>
        <v>6.3222932681945539E-4</v>
      </c>
      <c r="D21" s="33">
        <v>11110000</v>
      </c>
      <c r="E21" s="37">
        <f t="shared" si="1"/>
        <v>0.8780084776205187</v>
      </c>
    </row>
    <row r="22" spans="1:5" s="12" customFormat="1" ht="15" customHeight="1">
      <c r="A22" s="31" t="s">
        <v>82</v>
      </c>
      <c r="B22" s="33">
        <v>170</v>
      </c>
      <c r="C22" s="34">
        <f t="shared" si="0"/>
        <v>1.3434873194913427E-2</v>
      </c>
      <c r="D22" s="33">
        <v>11470000</v>
      </c>
      <c r="E22" s="37">
        <f t="shared" si="1"/>
        <v>0.90645879732739409</v>
      </c>
    </row>
    <row r="23" spans="1:5" s="12" customFormat="1" ht="15" customHeight="1">
      <c r="A23" s="31" t="s">
        <v>83</v>
      </c>
      <c r="B23" s="33">
        <v>20</v>
      </c>
      <c r="C23" s="34">
        <f t="shared" si="0"/>
        <v>1.5805733170486385E-3</v>
      </c>
      <c r="D23" s="33">
        <v>11710000</v>
      </c>
      <c r="E23" s="37">
        <f t="shared" si="1"/>
        <v>0.92542567713197788</v>
      </c>
    </row>
    <row r="24" spans="1:5" s="12" customFormat="1" ht="15" customHeight="1">
      <c r="A24" s="31" t="s">
        <v>8</v>
      </c>
      <c r="B24" s="33">
        <v>60</v>
      </c>
      <c r="C24" s="34">
        <f t="shared" si="0"/>
        <v>4.7417199511459156E-3</v>
      </c>
      <c r="D24" s="33">
        <v>11740000</v>
      </c>
      <c r="E24" s="37">
        <f t="shared" si="1"/>
        <v>0.92779653710755083</v>
      </c>
    </row>
    <row r="25" spans="1:5" s="12" customFormat="1" ht="15" customHeight="1">
      <c r="A25" s="31" t="s">
        <v>9</v>
      </c>
      <c r="B25" s="33">
        <v>16</v>
      </c>
      <c r="C25" s="34">
        <f t="shared" si="0"/>
        <v>1.2644586536389108E-3</v>
      </c>
      <c r="D25" s="33">
        <v>20700000</v>
      </c>
      <c r="E25" s="37">
        <f t="shared" si="1"/>
        <v>1.6358933831453408</v>
      </c>
    </row>
    <row r="26" spans="1:5" s="12" customFormat="1" ht="15" customHeight="1">
      <c r="A26" s="31" t="s">
        <v>10</v>
      </c>
      <c r="B26" s="33">
        <v>24</v>
      </c>
      <c r="C26" s="34">
        <f t="shared" si="0"/>
        <v>1.8966879804583662E-3</v>
      </c>
      <c r="D26" s="33">
        <v>22350000</v>
      </c>
      <c r="E26" s="37">
        <f t="shared" si="1"/>
        <v>1.7662906818018536</v>
      </c>
    </row>
    <row r="27" spans="1:5" s="12" customFormat="1" ht="15" customHeight="1">
      <c r="A27" s="31" t="s">
        <v>84</v>
      </c>
      <c r="B27" s="33">
        <v>28</v>
      </c>
      <c r="C27" s="34">
        <f t="shared" si="0"/>
        <v>2.2128026438680941E-3</v>
      </c>
      <c r="D27" s="33">
        <v>23300000</v>
      </c>
      <c r="E27" s="37">
        <f t="shared" si="1"/>
        <v>1.8413679143616639</v>
      </c>
    </row>
    <row r="28" spans="1:5" s="12" customFormat="1" ht="15" customHeight="1">
      <c r="A28" s="31" t="s">
        <v>11</v>
      </c>
      <c r="B28" s="33">
        <v>24</v>
      </c>
      <c r="C28" s="34">
        <f t="shared" si="0"/>
        <v>1.8966879804583662E-3</v>
      </c>
      <c r="D28" s="33">
        <v>23700000</v>
      </c>
      <c r="E28" s="37">
        <f t="shared" si="1"/>
        <v>1.8729793807026365</v>
      </c>
    </row>
    <row r="29" spans="1:5" s="10" customFormat="1" ht="15" customHeight="1">
      <c r="A29" s="21" t="s">
        <v>50</v>
      </c>
      <c r="B29" s="21">
        <v>116438</v>
      </c>
      <c r="C29" s="22">
        <f t="shared" si="0"/>
        <v>9.2019397945254688</v>
      </c>
      <c r="D29" s="21">
        <v>1427000000</v>
      </c>
      <c r="E29" s="23">
        <f t="shared" si="1"/>
        <v>112.77390617142036</v>
      </c>
    </row>
    <row r="30" spans="1:5" s="12" customFormat="1" ht="15" customHeight="1">
      <c r="A30" s="31" t="s">
        <v>12</v>
      </c>
      <c r="B30" s="33">
        <v>20</v>
      </c>
      <c r="C30" s="34">
        <f t="shared" si="0"/>
        <v>1.5805733170486385E-3</v>
      </c>
      <c r="D30" s="33">
        <v>133583</v>
      </c>
      <c r="E30" s="37">
        <f t="shared" si="1"/>
        <v>1.0556886270565414E-2</v>
      </c>
    </row>
    <row r="31" spans="1:5" s="12" customFormat="1" ht="15" customHeight="1">
      <c r="A31" s="31" t="s">
        <v>66</v>
      </c>
      <c r="B31" s="33">
        <v>40</v>
      </c>
      <c r="C31" s="34">
        <f t="shared" si="0"/>
        <v>3.161146634097277E-3</v>
      </c>
      <c r="D31" s="33">
        <v>137670</v>
      </c>
      <c r="E31" s="37">
        <f t="shared" si="1"/>
        <v>1.0879876427904304E-2</v>
      </c>
    </row>
    <row r="32" spans="1:5" s="12" customFormat="1" ht="15" customHeight="1">
      <c r="A32" s="31" t="s">
        <v>67</v>
      </c>
      <c r="B32" s="33">
        <v>91</v>
      </c>
      <c r="C32" s="34">
        <f t="shared" si="0"/>
        <v>7.1916085925713049E-3</v>
      </c>
      <c r="D32" s="33">
        <v>139350</v>
      </c>
      <c r="E32" s="37">
        <f t="shared" si="1"/>
        <v>1.1012644586536389E-2</v>
      </c>
    </row>
    <row r="33" spans="1:5" s="12" customFormat="1" ht="15" customHeight="1">
      <c r="A33" s="31" t="s">
        <v>13</v>
      </c>
      <c r="B33" s="33">
        <v>84</v>
      </c>
      <c r="C33" s="34">
        <f t="shared" si="0"/>
        <v>6.6384079316042814E-3</v>
      </c>
      <c r="D33" s="33">
        <v>141700</v>
      </c>
      <c r="E33" s="37">
        <f t="shared" si="1"/>
        <v>1.1198361951289605E-2</v>
      </c>
    </row>
    <row r="34" spans="1:5" s="12" customFormat="1" ht="15" customHeight="1">
      <c r="A34" s="31" t="s">
        <v>68</v>
      </c>
      <c r="B34" s="33">
        <v>140</v>
      </c>
      <c r="C34" s="34">
        <f t="shared" si="0"/>
        <v>1.1064013219340469E-2</v>
      </c>
      <c r="D34" s="33">
        <v>151420</v>
      </c>
      <c r="E34" s="37">
        <f t="shared" si="1"/>
        <v>1.1966520583375242E-2</v>
      </c>
    </row>
    <row r="35" spans="1:5" s="12" customFormat="1" ht="15" customHeight="1">
      <c r="A35" s="31" t="s">
        <v>69</v>
      </c>
      <c r="B35" s="33">
        <v>220</v>
      </c>
      <c r="C35" s="34">
        <f t="shared" si="0"/>
        <v>1.7386306487535023E-2</v>
      </c>
      <c r="D35" s="33">
        <v>151470</v>
      </c>
      <c r="E35" s="37">
        <f t="shared" si="1"/>
        <v>1.1970472016667863E-2</v>
      </c>
    </row>
    <row r="36" spans="1:5" s="12" customFormat="1" ht="15" customHeight="1">
      <c r="A36" s="31" t="s">
        <v>14</v>
      </c>
      <c r="B36" s="33">
        <v>390</v>
      </c>
      <c r="C36" s="34">
        <f t="shared" si="0"/>
        <v>3.0821179682448449E-2</v>
      </c>
      <c r="D36" s="33">
        <v>185540</v>
      </c>
      <c r="E36" s="37">
        <f t="shared" si="1"/>
        <v>1.4662978662260219E-2</v>
      </c>
    </row>
    <row r="37" spans="1:5" s="12" customFormat="1" ht="15" customHeight="1">
      <c r="A37" s="31" t="s">
        <v>70</v>
      </c>
      <c r="B37" s="33">
        <v>500</v>
      </c>
      <c r="C37" s="34">
        <f t="shared" ref="C37:C68" si="2">($C$4/$B$4)*B37</f>
        <v>3.9514332926215964E-2</v>
      </c>
      <c r="D37" s="33">
        <v>239040</v>
      </c>
      <c r="E37" s="37">
        <f t="shared" ref="E37:E68" si="3">($C$4/$B$4)*D37*0.001</f>
        <v>1.8891012285365327E-2</v>
      </c>
    </row>
    <row r="38" spans="1:5" s="12" customFormat="1" ht="15" customHeight="1">
      <c r="A38" s="31" t="s">
        <v>71</v>
      </c>
      <c r="B38" s="33">
        <v>1060</v>
      </c>
      <c r="C38" s="34">
        <f t="shared" si="2"/>
        <v>8.3770385803577846E-2</v>
      </c>
      <c r="D38" s="33">
        <v>294670</v>
      </c>
      <c r="E38" s="37">
        <f t="shared" si="3"/>
        <v>2.3287376966736117E-2</v>
      </c>
    </row>
    <row r="39" spans="1:5" s="12" customFormat="1" ht="15" customHeight="1">
      <c r="A39" s="31" t="s">
        <v>15</v>
      </c>
      <c r="B39" s="33">
        <v>34</v>
      </c>
      <c r="C39" s="34">
        <f t="shared" si="2"/>
        <v>2.6869746389826853E-3</v>
      </c>
      <c r="D39" s="33">
        <v>294870</v>
      </c>
      <c r="E39" s="37">
        <f t="shared" si="3"/>
        <v>2.33031826999066E-2</v>
      </c>
    </row>
    <row r="40" spans="1:5" s="12" customFormat="1" ht="15" customHeight="1">
      <c r="A40" s="31" t="s">
        <v>72</v>
      </c>
      <c r="B40" s="33">
        <v>34</v>
      </c>
      <c r="C40" s="34">
        <f t="shared" si="2"/>
        <v>2.6869746389826853E-3</v>
      </c>
      <c r="D40" s="33">
        <v>294870</v>
      </c>
      <c r="E40" s="37">
        <f t="shared" si="3"/>
        <v>2.33031826999066E-2</v>
      </c>
    </row>
    <row r="41" spans="1:5" s="12" customFormat="1" ht="15" customHeight="1">
      <c r="A41" s="31" t="s">
        <v>73</v>
      </c>
      <c r="B41" s="33">
        <v>36</v>
      </c>
      <c r="C41" s="34">
        <f t="shared" si="2"/>
        <v>2.845031970687549E-3</v>
      </c>
      <c r="D41" s="33">
        <v>377420</v>
      </c>
      <c r="E41" s="37">
        <f t="shared" si="3"/>
        <v>2.9826999066024859E-2</v>
      </c>
    </row>
    <row r="42" spans="1:5" s="12" customFormat="1" ht="15" customHeight="1">
      <c r="A42" s="31" t="s">
        <v>16</v>
      </c>
      <c r="B42" s="33">
        <v>1120</v>
      </c>
      <c r="C42" s="34">
        <f t="shared" si="2"/>
        <v>8.8512105754723749E-2</v>
      </c>
      <c r="D42" s="33">
        <v>377420</v>
      </c>
      <c r="E42" s="37">
        <f t="shared" si="3"/>
        <v>2.9826999066024859E-2</v>
      </c>
    </row>
    <row r="43" spans="1:5" s="12" customFormat="1" ht="15" customHeight="1">
      <c r="A43" s="31" t="s">
        <v>74</v>
      </c>
      <c r="B43" s="33">
        <v>1530</v>
      </c>
      <c r="C43" s="34">
        <f t="shared" si="2"/>
        <v>0.12091385875422084</v>
      </c>
      <c r="D43" s="33">
        <v>527070</v>
      </c>
      <c r="E43" s="37">
        <f t="shared" si="3"/>
        <v>4.1653638910841298E-2</v>
      </c>
    </row>
    <row r="44" spans="1:5" s="12" customFormat="1" ht="15" customHeight="1">
      <c r="A44" s="31" t="s">
        <v>75</v>
      </c>
      <c r="B44" s="33">
        <v>5120</v>
      </c>
      <c r="C44" s="34">
        <f t="shared" si="2"/>
        <v>0.40462676916445145</v>
      </c>
      <c r="D44" s="33">
        <v>1221860</v>
      </c>
      <c r="E44" s="37">
        <f t="shared" si="3"/>
        <v>9.6561965658452473E-2</v>
      </c>
    </row>
    <row r="45" spans="1:5" s="12" customFormat="1" ht="15" customHeight="1">
      <c r="A45" s="31" t="s">
        <v>76</v>
      </c>
      <c r="B45" s="33">
        <v>410</v>
      </c>
      <c r="C45" s="34">
        <f t="shared" si="2"/>
        <v>3.2401752999497088E-2</v>
      </c>
      <c r="D45" s="33">
        <v>1481000</v>
      </c>
      <c r="E45" s="37">
        <f t="shared" si="3"/>
        <v>0.11704145412745168</v>
      </c>
    </row>
    <row r="46" spans="1:5" s="12" customFormat="1" ht="15" customHeight="1">
      <c r="A46" s="31" t="s">
        <v>77</v>
      </c>
      <c r="B46" s="33">
        <v>1460</v>
      </c>
      <c r="C46" s="34">
        <f t="shared" si="2"/>
        <v>0.11538185214455061</v>
      </c>
      <c r="D46" s="33">
        <v>3560800</v>
      </c>
      <c r="E46" s="37">
        <f t="shared" si="3"/>
        <v>0.28140527336733961</v>
      </c>
    </row>
    <row r="47" spans="1:5" s="12" customFormat="1" ht="15" customHeight="1">
      <c r="A47" s="31" t="s">
        <v>78</v>
      </c>
      <c r="B47" s="33">
        <v>220</v>
      </c>
      <c r="C47" s="34">
        <f t="shared" si="2"/>
        <v>1.7386306487535023E-2</v>
      </c>
      <c r="D47" s="33">
        <v>12954000</v>
      </c>
      <c r="E47" s="37">
        <f t="shared" si="3"/>
        <v>1.0237373374524033</v>
      </c>
    </row>
    <row r="48" spans="1:5" s="10" customFormat="1" ht="15" customHeight="1">
      <c r="A48" s="21" t="s">
        <v>51</v>
      </c>
      <c r="B48" s="21">
        <v>46940</v>
      </c>
      <c r="C48" s="22">
        <f t="shared" si="2"/>
        <v>3.7096055751131547</v>
      </c>
      <c r="D48" s="21">
        <v>2870300000</v>
      </c>
      <c r="E48" s="23">
        <f t="shared" si="3"/>
        <v>226.83597959623535</v>
      </c>
    </row>
    <row r="49" spans="1:5" s="12" customFormat="1" ht="15" customHeight="1">
      <c r="A49" s="31" t="s">
        <v>17</v>
      </c>
      <c r="B49" s="33">
        <v>26</v>
      </c>
      <c r="C49" s="34">
        <f t="shared" si="2"/>
        <v>2.0547453121632299E-3</v>
      </c>
      <c r="D49" s="33">
        <v>49752</v>
      </c>
      <c r="E49" s="37">
        <f t="shared" si="3"/>
        <v>3.931834183490193E-3</v>
      </c>
    </row>
    <row r="50" spans="1:5" s="12" customFormat="1" ht="15" customHeight="1">
      <c r="A50" s="31" t="s">
        <v>62</v>
      </c>
      <c r="B50" s="33">
        <v>32</v>
      </c>
      <c r="C50" s="34">
        <f t="shared" si="2"/>
        <v>2.5289173072778216E-3</v>
      </c>
      <c r="D50" s="33">
        <v>53764</v>
      </c>
      <c r="E50" s="37">
        <f t="shared" si="3"/>
        <v>4.2488971908901507E-3</v>
      </c>
    </row>
    <row r="51" spans="1:5" s="12" customFormat="1" ht="15" customHeight="1">
      <c r="A51" s="31" t="s">
        <v>18</v>
      </c>
      <c r="B51" s="33">
        <v>44</v>
      </c>
      <c r="C51" s="34">
        <f t="shared" si="2"/>
        <v>3.4772612975070049E-3</v>
      </c>
      <c r="D51" s="33">
        <v>59165</v>
      </c>
      <c r="E51" s="37">
        <f t="shared" si="3"/>
        <v>4.675731015159135E-3</v>
      </c>
    </row>
    <row r="52" spans="1:5" s="12" customFormat="1" ht="15" customHeight="1">
      <c r="A52" s="31" t="s">
        <v>19</v>
      </c>
      <c r="B52" s="33">
        <v>66</v>
      </c>
      <c r="C52" s="34">
        <f t="shared" si="2"/>
        <v>5.2158919462605069E-3</v>
      </c>
      <c r="D52" s="33">
        <v>61767</v>
      </c>
      <c r="E52" s="37">
        <f t="shared" si="3"/>
        <v>4.8813636037071629E-3</v>
      </c>
    </row>
    <row r="53" spans="1:5" s="12" customFormat="1" ht="15" customHeight="1">
      <c r="A53" s="31" t="s">
        <v>20</v>
      </c>
      <c r="B53" s="33">
        <v>58</v>
      </c>
      <c r="C53" s="34">
        <f t="shared" si="2"/>
        <v>4.5836626194410519E-3</v>
      </c>
      <c r="D53" s="33">
        <v>62659</v>
      </c>
      <c r="E53" s="37">
        <f t="shared" si="3"/>
        <v>4.9518571736475326E-3</v>
      </c>
    </row>
    <row r="54" spans="1:5" s="12" customFormat="1" ht="15" customHeight="1">
      <c r="A54" s="31" t="s">
        <v>63</v>
      </c>
      <c r="B54" s="33">
        <v>84</v>
      </c>
      <c r="C54" s="34">
        <f t="shared" si="2"/>
        <v>6.6384079316042814E-3</v>
      </c>
      <c r="D54" s="33">
        <v>64358</v>
      </c>
      <c r="E54" s="37">
        <f t="shared" si="3"/>
        <v>5.0861268769308134E-3</v>
      </c>
    </row>
    <row r="55" spans="1:5" s="12" customFormat="1" ht="15" customHeight="1">
      <c r="A55" s="31" t="s">
        <v>64</v>
      </c>
      <c r="B55" s="33">
        <v>110</v>
      </c>
      <c r="C55" s="34">
        <f t="shared" si="2"/>
        <v>8.6931532437675117E-3</v>
      </c>
      <c r="D55" s="33">
        <v>66097</v>
      </c>
      <c r="E55" s="37">
        <f t="shared" si="3"/>
        <v>5.2235577268481929E-3</v>
      </c>
    </row>
    <row r="56" spans="1:5" s="12" customFormat="1" ht="15" customHeight="1">
      <c r="A56" s="31" t="s">
        <v>65</v>
      </c>
      <c r="B56" s="33">
        <v>54</v>
      </c>
      <c r="C56" s="34">
        <f t="shared" si="2"/>
        <v>4.2675479560313236E-3</v>
      </c>
      <c r="D56" s="33">
        <v>69927</v>
      </c>
      <c r="E56" s="37">
        <f t="shared" si="3"/>
        <v>5.5262375170630068E-3</v>
      </c>
    </row>
    <row r="57" spans="1:5" s="12" customFormat="1" ht="15" customHeight="1">
      <c r="A57" s="31" t="s">
        <v>21</v>
      </c>
      <c r="B57" s="33">
        <v>68</v>
      </c>
      <c r="C57" s="34">
        <f t="shared" si="2"/>
        <v>5.3739492779653706E-3</v>
      </c>
      <c r="D57" s="33">
        <v>75255</v>
      </c>
      <c r="E57" s="37">
        <f t="shared" si="3"/>
        <v>5.9473022487247645E-3</v>
      </c>
    </row>
    <row r="58" spans="1:5" s="12" customFormat="1" ht="15" customHeight="1">
      <c r="A58" s="31" t="s">
        <v>22</v>
      </c>
      <c r="B58" s="33">
        <v>154</v>
      </c>
      <c r="C58" s="34">
        <f t="shared" si="2"/>
        <v>1.2170414541274516E-2</v>
      </c>
      <c r="D58" s="33">
        <v>86006</v>
      </c>
      <c r="E58" s="37">
        <f t="shared" si="3"/>
        <v>6.7969394353042606E-3</v>
      </c>
    </row>
    <row r="59" spans="1:5" s="12" customFormat="1" ht="15" customHeight="1">
      <c r="A59" s="31" t="s">
        <v>23</v>
      </c>
      <c r="B59" s="33">
        <v>242</v>
      </c>
      <c r="C59" s="34">
        <f t="shared" si="2"/>
        <v>1.9124937136288527E-2</v>
      </c>
      <c r="D59" s="33">
        <v>129400</v>
      </c>
      <c r="E59" s="37">
        <f t="shared" si="3"/>
        <v>1.0226309361304692E-2</v>
      </c>
    </row>
    <row r="60" spans="1:5" s="12" customFormat="1" ht="15" customHeight="1">
      <c r="A60" s="31" t="s">
        <v>24</v>
      </c>
      <c r="B60" s="33">
        <v>622</v>
      </c>
      <c r="C60" s="34">
        <f t="shared" si="2"/>
        <v>4.9155830160212653E-2</v>
      </c>
      <c r="D60" s="33">
        <v>191800</v>
      </c>
      <c r="E60" s="37">
        <f t="shared" si="3"/>
        <v>1.5157698110496443E-2</v>
      </c>
    </row>
    <row r="61" spans="1:5" s="12" customFormat="1" ht="15" customHeight="1">
      <c r="A61" s="31" t="s">
        <v>25</v>
      </c>
      <c r="B61" s="33">
        <v>402</v>
      </c>
      <c r="C61" s="34">
        <f t="shared" si="2"/>
        <v>3.1769523672677637E-2</v>
      </c>
      <c r="D61" s="33">
        <v>267200</v>
      </c>
      <c r="E61" s="37">
        <f t="shared" si="3"/>
        <v>2.1116459515769813E-2</v>
      </c>
    </row>
    <row r="62" spans="1:5" s="12" customFormat="1" ht="15" customHeight="1">
      <c r="A62" s="31" t="s">
        <v>26</v>
      </c>
      <c r="B62" s="33">
        <v>1000</v>
      </c>
      <c r="C62" s="34">
        <f t="shared" si="2"/>
        <v>7.9028665852431929E-2</v>
      </c>
      <c r="D62" s="33">
        <v>438600</v>
      </c>
      <c r="E62" s="37">
        <f t="shared" si="3"/>
        <v>3.4661972842876643E-2</v>
      </c>
    </row>
    <row r="63" spans="1:5" s="12" customFormat="1" ht="15" customHeight="1">
      <c r="A63" s="31" t="s">
        <v>27</v>
      </c>
      <c r="B63" s="33">
        <v>802</v>
      </c>
      <c r="C63" s="34">
        <f t="shared" si="2"/>
        <v>6.3380990013650398E-2</v>
      </c>
      <c r="D63" s="33">
        <v>586100</v>
      </c>
      <c r="E63" s="37">
        <f t="shared" si="3"/>
        <v>4.6318701056110349E-2</v>
      </c>
    </row>
    <row r="64" spans="1:5" s="10" customFormat="1" ht="15" customHeight="1">
      <c r="A64" s="21" t="s">
        <v>52</v>
      </c>
      <c r="B64" s="21">
        <v>45432</v>
      </c>
      <c r="C64" s="22">
        <f t="shared" si="2"/>
        <v>3.590430347007687</v>
      </c>
      <c r="D64" s="21">
        <v>4499900000</v>
      </c>
      <c r="E64" s="23">
        <f t="shared" si="3"/>
        <v>355.62109346935841</v>
      </c>
    </row>
    <row r="65" spans="1:7" ht="15" customHeight="1">
      <c r="A65" s="32" t="s">
        <v>57</v>
      </c>
      <c r="B65" s="33">
        <v>58</v>
      </c>
      <c r="C65" s="35">
        <f t="shared" si="2"/>
        <v>4.5836626194410519E-3</v>
      </c>
      <c r="D65" s="33">
        <v>48200</v>
      </c>
      <c r="E65" s="37">
        <f t="shared" si="3"/>
        <v>3.8091816940872187E-3</v>
      </c>
    </row>
    <row r="66" spans="1:7" s="12" customFormat="1" ht="15" customHeight="1">
      <c r="A66" s="31" t="s">
        <v>58</v>
      </c>
      <c r="B66" s="33">
        <v>80</v>
      </c>
      <c r="C66" s="34">
        <f t="shared" si="2"/>
        <v>6.3222932681945539E-3</v>
      </c>
      <c r="D66" s="33">
        <v>50000</v>
      </c>
      <c r="E66" s="38">
        <f t="shared" si="3"/>
        <v>3.9514332926215961E-3</v>
      </c>
    </row>
    <row r="67" spans="1:7" s="12" customFormat="1" ht="15" customHeight="1">
      <c r="A67" s="31" t="s">
        <v>28</v>
      </c>
      <c r="B67" s="33">
        <v>148</v>
      </c>
      <c r="C67" s="34">
        <f t="shared" si="2"/>
        <v>1.1696242546159925E-2</v>
      </c>
      <c r="D67" s="33">
        <v>52600</v>
      </c>
      <c r="E67" s="37">
        <f t="shared" si="3"/>
        <v>4.1569078238379194E-3</v>
      </c>
    </row>
    <row r="68" spans="1:7" s="12" customFormat="1" ht="15" customHeight="1">
      <c r="A68" s="31" t="s">
        <v>29</v>
      </c>
      <c r="B68" s="33">
        <v>158</v>
      </c>
      <c r="C68" s="34">
        <f t="shared" si="2"/>
        <v>1.2486529204684243E-2</v>
      </c>
      <c r="D68" s="33">
        <v>62000</v>
      </c>
      <c r="E68" s="37">
        <f t="shared" si="3"/>
        <v>4.8997772828507794E-3</v>
      </c>
    </row>
    <row r="69" spans="1:7" s="12" customFormat="1" ht="15" customHeight="1">
      <c r="A69" s="31" t="s">
        <v>30</v>
      </c>
      <c r="B69" s="33">
        <v>193</v>
      </c>
      <c r="C69" s="34">
        <f t="shared" ref="C69:C74" si="4">($C$4/$B$4)*B69</f>
        <v>1.5252532509519362E-2</v>
      </c>
      <c r="D69" s="33">
        <v>73600</v>
      </c>
      <c r="E69" s="37">
        <f t="shared" ref="E69:E74" si="5">($C$4/$B$4)*D69*0.001</f>
        <v>5.8165098067389891E-3</v>
      </c>
    </row>
    <row r="70" spans="1:7" s="12" customFormat="1" ht="15" customHeight="1">
      <c r="A70" s="31" t="s">
        <v>59</v>
      </c>
      <c r="B70" s="33">
        <v>418</v>
      </c>
      <c r="C70" s="34">
        <f t="shared" si="4"/>
        <v>3.3033982326316547E-2</v>
      </c>
      <c r="D70" s="33">
        <v>117600</v>
      </c>
      <c r="E70" s="37">
        <f t="shared" si="5"/>
        <v>9.2937711042459948E-3</v>
      </c>
    </row>
    <row r="71" spans="1:7" s="12" customFormat="1" ht="15" customHeight="1">
      <c r="A71" s="31" t="s">
        <v>60</v>
      </c>
      <c r="B71" s="33">
        <v>4016</v>
      </c>
      <c r="C71" s="34">
        <f t="shared" si="4"/>
        <v>0.3173791220633666</v>
      </c>
      <c r="D71" s="33">
        <v>353100</v>
      </c>
      <c r="E71" s="37">
        <f t="shared" si="5"/>
        <v>2.7905021912493711E-2</v>
      </c>
    </row>
    <row r="72" spans="1:7" s="12" customFormat="1" ht="15" customHeight="1">
      <c r="A72" s="31" t="s">
        <v>61</v>
      </c>
      <c r="B72" s="33">
        <v>272</v>
      </c>
      <c r="C72" s="34">
        <f t="shared" si="4"/>
        <v>2.1495797111861482E-2</v>
      </c>
      <c r="D72" s="33">
        <v>5900000</v>
      </c>
      <c r="E72" s="37">
        <f t="shared" si="5"/>
        <v>0.46626912852934832</v>
      </c>
    </row>
    <row r="73" spans="1:7" s="10" customFormat="1" ht="15" customHeight="1">
      <c r="A73" s="21" t="s">
        <v>53</v>
      </c>
      <c r="B73" s="21">
        <v>3400</v>
      </c>
      <c r="C73" s="22">
        <f t="shared" si="4"/>
        <v>0.26869746389826854</v>
      </c>
      <c r="D73" s="21">
        <v>5913000000</v>
      </c>
      <c r="E73" s="23">
        <f t="shared" si="5"/>
        <v>467.29650118542997</v>
      </c>
    </row>
    <row r="74" spans="1:7" s="12" customFormat="1" ht="15" customHeight="1">
      <c r="A74" s="31" t="s">
        <v>56</v>
      </c>
      <c r="B74" s="33">
        <v>1500</v>
      </c>
      <c r="C74" s="34">
        <f t="shared" si="4"/>
        <v>0.11854299877864788</v>
      </c>
      <c r="D74" s="33">
        <v>17500</v>
      </c>
      <c r="E74" s="37">
        <f t="shared" si="5"/>
        <v>1.3830016524175586E-3</v>
      </c>
    </row>
    <row r="75" spans="1:7" ht="15" customHeight="1">
      <c r="A75" s="65"/>
      <c r="B75" s="66"/>
      <c r="C75" s="67"/>
      <c r="D75" s="67"/>
      <c r="E75" s="66"/>
      <c r="F75" s="3"/>
      <c r="G75" s="13"/>
    </row>
    <row r="76" spans="1:7" s="12" customFormat="1" ht="22.5" customHeight="1">
      <c r="A76" s="79" t="s">
        <v>35</v>
      </c>
      <c r="B76" s="79"/>
      <c r="C76" s="79"/>
      <c r="D76" s="79"/>
      <c r="E76" s="79"/>
      <c r="G76" s="6"/>
    </row>
    <row r="77" spans="1:7" s="12" customFormat="1" ht="15" customHeight="1">
      <c r="E77" s="11"/>
      <c r="F77" s="11"/>
      <c r="G77" s="6"/>
    </row>
    <row r="78" spans="1:7" s="12" customFormat="1" ht="30" customHeight="1">
      <c r="A78" s="11"/>
      <c r="B78" s="68" t="s">
        <v>36</v>
      </c>
      <c r="C78" s="69"/>
      <c r="D78" s="68" t="s">
        <v>99</v>
      </c>
      <c r="E78" s="49"/>
      <c r="F78" s="11"/>
      <c r="G78" s="6"/>
    </row>
    <row r="79" spans="1:7" s="12" customFormat="1" ht="34.5" customHeight="1">
      <c r="A79" s="45" t="s">
        <v>90</v>
      </c>
      <c r="B79" s="46">
        <v>299792</v>
      </c>
      <c r="C79" s="49" t="s">
        <v>92</v>
      </c>
      <c r="D79" s="47">
        <f>($C$4/$B$4)*B79</f>
        <v>23.69216179323227</v>
      </c>
      <c r="E79" s="30" t="s">
        <v>31</v>
      </c>
      <c r="G79" s="6"/>
    </row>
    <row r="80" spans="1:7" s="12" customFormat="1" ht="15" customHeight="1">
      <c r="A80" s="16"/>
      <c r="B80" s="16"/>
      <c r="C80" s="14"/>
      <c r="D80" s="17"/>
      <c r="E80" s="16"/>
      <c r="G80" s="6"/>
    </row>
    <row r="81" spans="1:7" s="12" customFormat="1" ht="15" customHeight="1">
      <c r="A81" s="70" t="s">
        <v>91</v>
      </c>
      <c r="B81" s="48">
        <f>B79*31556926</f>
        <v>9460513959392</v>
      </c>
      <c r="C81" s="50" t="s">
        <v>32</v>
      </c>
      <c r="D81" s="47">
        <f>($C$4/$B$4)*B81*(10^-6)</f>
        <v>747.65179648905814</v>
      </c>
      <c r="E81" s="30" t="s">
        <v>32</v>
      </c>
      <c r="G81" s="6"/>
    </row>
    <row r="82" spans="1:7" s="12" customFormat="1" ht="15" customHeight="1">
      <c r="A82" s="11"/>
      <c r="B82" s="11"/>
      <c r="C82" s="18"/>
      <c r="D82" s="11"/>
      <c r="E82" s="18"/>
      <c r="F82" s="15"/>
      <c r="G82" s="6"/>
    </row>
    <row r="83" spans="1:7" s="12" customFormat="1" ht="15" customHeight="1">
      <c r="A83" s="80" t="s">
        <v>93</v>
      </c>
      <c r="B83" s="81"/>
      <c r="C83" s="82"/>
      <c r="D83" s="20"/>
      <c r="E83" s="18"/>
      <c r="F83" s="15"/>
      <c r="G83" s="6"/>
    </row>
    <row r="84" spans="1:7" s="12" customFormat="1" ht="40.5" customHeight="1">
      <c r="A84" s="51"/>
      <c r="B84" s="54" t="s">
        <v>101</v>
      </c>
      <c r="C84" s="54" t="s">
        <v>100</v>
      </c>
      <c r="G84" s="6"/>
    </row>
    <row r="85" spans="1:7" s="12" customFormat="1" ht="15" customHeight="1">
      <c r="A85" s="52" t="s">
        <v>94</v>
      </c>
      <c r="B85" s="55">
        <f>4.27*B81</f>
        <v>40396394606603.836</v>
      </c>
      <c r="C85" s="56">
        <f>($C$4/$B$4)*B85*0.00001</f>
        <v>31924.731710082782</v>
      </c>
      <c r="F85" s="15"/>
      <c r="G85" s="6"/>
    </row>
    <row r="86" spans="1:7" s="12" customFormat="1" ht="15" customHeight="1">
      <c r="A86" s="52" t="s">
        <v>95</v>
      </c>
      <c r="B86" s="55">
        <f>8.64*B81</f>
        <v>81738840609146.891</v>
      </c>
      <c r="C86" s="56">
        <f>($C$4/$B$4)*B86*0.00001</f>
        <v>64597.115216654631</v>
      </c>
      <c r="F86" s="15"/>
      <c r="G86" s="6"/>
    </row>
    <row r="87" spans="1:7" s="12" customFormat="1" ht="15" customHeight="1">
      <c r="A87" s="52" t="s">
        <v>37</v>
      </c>
      <c r="B87" s="52">
        <f>1402*B81</f>
        <v>1.3263640571067584E+16</v>
      </c>
      <c r="C87" s="56">
        <f>($C$4/$B$4)*B87*0.00001</f>
        <v>10482078.186776595</v>
      </c>
      <c r="F87" s="15"/>
      <c r="G87" s="6"/>
    </row>
    <row r="88" spans="1:7" s="12" customFormat="1" ht="15" customHeight="1">
      <c r="A88" s="52" t="s">
        <v>96</v>
      </c>
      <c r="B88" s="52">
        <f>27710*B81</f>
        <v>2.6215084181475232E+17</v>
      </c>
      <c r="C88" s="56">
        <f>($C$4/$B$4)*B88*0.00001</f>
        <v>207174312.80711803</v>
      </c>
      <c r="F88" s="15"/>
      <c r="G88" s="6"/>
    </row>
    <row r="89" spans="1:7" s="12" customFormat="1" ht="15" customHeight="1">
      <c r="A89" s="53" t="s">
        <v>97</v>
      </c>
      <c r="B89" s="53">
        <f>2300000*B81</f>
        <v>2.1759182106601599E+19</v>
      </c>
      <c r="C89" s="57">
        <f>($C$4/$B$4)*B89*0.00001</f>
        <v>17195991319.248337</v>
      </c>
      <c r="F89" s="15"/>
      <c r="G89" s="6"/>
    </row>
    <row r="90" spans="1:7" s="12" customFormat="1" ht="15" customHeight="1">
      <c r="A90" s="11"/>
      <c r="B90" s="11"/>
      <c r="C90" s="19"/>
      <c r="D90" s="11"/>
      <c r="E90" s="19"/>
      <c r="F90" s="5"/>
      <c r="G90" s="6"/>
    </row>
    <row r="91" spans="1:7" s="12" customFormat="1" ht="15" customHeight="1">
      <c r="A91" s="80" t="s">
        <v>98</v>
      </c>
      <c r="B91" s="81"/>
      <c r="C91" s="81"/>
      <c r="D91" s="82"/>
      <c r="E91" s="19"/>
      <c r="F91" s="5"/>
      <c r="G91" s="6"/>
    </row>
    <row r="92" spans="1:7" ht="31.5" customHeight="1">
      <c r="A92" s="60"/>
      <c r="B92" s="54" t="s">
        <v>102</v>
      </c>
      <c r="C92" s="61" t="s">
        <v>103</v>
      </c>
      <c r="D92" s="62"/>
    </row>
    <row r="93" spans="1:7" ht="15" customHeight="1">
      <c r="A93" s="52" t="s">
        <v>88</v>
      </c>
      <c r="B93" s="52">
        <v>12527100</v>
      </c>
      <c r="C93" s="63">
        <f>($C$4/$B$4)*B93*0.001</f>
        <v>0.99</v>
      </c>
      <c r="D93" s="58" t="s">
        <v>33</v>
      </c>
    </row>
    <row r="94" spans="1:7" ht="15" customHeight="1">
      <c r="A94" s="52" t="s">
        <v>89</v>
      </c>
      <c r="B94" s="52">
        <v>222704</v>
      </c>
      <c r="C94" s="63">
        <f>($C$4/$B$4)*B94*0.1</f>
        <v>1.7599999999999998</v>
      </c>
      <c r="D94" s="58" t="s">
        <v>34</v>
      </c>
    </row>
    <row r="95" spans="1:7" ht="15" customHeight="1">
      <c r="A95" s="52" t="s">
        <v>85</v>
      </c>
      <c r="B95" s="52">
        <v>521962500</v>
      </c>
      <c r="C95" s="63">
        <f>($C$4/$B$4)*B95*0.001</f>
        <v>41.25</v>
      </c>
      <c r="D95" s="58" t="s">
        <v>33</v>
      </c>
    </row>
    <row r="96" spans="1:7" ht="14.25">
      <c r="A96" s="52" t="s">
        <v>86</v>
      </c>
      <c r="B96" s="52">
        <v>13919</v>
      </c>
      <c r="C96" s="63">
        <f>($C$4/$B$4)*B96</f>
        <v>1.0999999999999999</v>
      </c>
      <c r="D96" s="58" t="s">
        <v>0</v>
      </c>
    </row>
    <row r="97" spans="1:4" ht="14.25">
      <c r="A97" s="53" t="s">
        <v>87</v>
      </c>
      <c r="B97" s="53">
        <v>20</v>
      </c>
      <c r="C97" s="64">
        <f>($C$4/$B$4)*B97</f>
        <v>1.5805733170486385E-3</v>
      </c>
      <c r="D97" s="59" t="s">
        <v>0</v>
      </c>
    </row>
  </sheetData>
  <mergeCells count="5">
    <mergeCell ref="A76:E76"/>
    <mergeCell ref="A91:D91"/>
    <mergeCell ref="A83:C83"/>
    <mergeCell ref="G4:H13"/>
    <mergeCell ref="A1:E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7" sqref="E7"/>
    </sheetView>
  </sheetViews>
  <sheetFormatPr defaultRowHeight="12.75"/>
  <cols>
    <col min="2" max="2" width="14.5703125" customWidth="1"/>
    <col min="3" max="3" width="15" customWidth="1"/>
    <col min="4" max="4" width="21.140625" customWidth="1"/>
    <col min="5" max="5" width="22.28515625" customWidth="1"/>
  </cols>
  <sheetData>
    <row r="1" spans="1:5" ht="23.25">
      <c r="A1" s="89" t="s">
        <v>105</v>
      </c>
      <c r="B1" s="89"/>
      <c r="C1" s="89"/>
      <c r="D1" s="89"/>
      <c r="E1" s="89"/>
    </row>
    <row r="2" spans="1:5">
      <c r="A2" s="7"/>
      <c r="B2" s="8"/>
      <c r="C2" s="7"/>
      <c r="D2" s="7"/>
      <c r="E2" s="7"/>
    </row>
    <row r="3" spans="1:5" ht="60.75">
      <c r="A3" s="71" t="s">
        <v>39</v>
      </c>
      <c r="B3" s="72" t="s">
        <v>38</v>
      </c>
      <c r="C3" s="73" t="s">
        <v>40</v>
      </c>
      <c r="D3" s="73" t="s">
        <v>41</v>
      </c>
      <c r="E3" s="73" t="s">
        <v>42</v>
      </c>
    </row>
    <row r="4" spans="1:5" ht="20.25">
      <c r="A4" s="74" t="s">
        <v>43</v>
      </c>
      <c r="B4" s="74">
        <v>1391900</v>
      </c>
      <c r="C4" s="77">
        <f>$C$6/$B$6*B4</f>
        <v>109.2371684194004</v>
      </c>
      <c r="D4" s="74"/>
      <c r="E4" s="74"/>
    </row>
    <row r="6" spans="1:5" ht="20.25">
      <c r="A6" s="75" t="s">
        <v>46</v>
      </c>
      <c r="B6" s="75">
        <v>12742</v>
      </c>
      <c r="C6" s="76">
        <v>1</v>
      </c>
      <c r="D6" s="75">
        <v>149570000</v>
      </c>
      <c r="E6" s="78">
        <f>($D$6/$B$6)*C6*0.001</f>
        <v>11.738345628629729</v>
      </c>
    </row>
    <row r="8" spans="1:5" ht="13.5" thickBot="1"/>
    <row r="9" spans="1:5">
      <c r="B9" s="83" t="s">
        <v>106</v>
      </c>
      <c r="C9" s="84"/>
    </row>
    <row r="10" spans="1:5">
      <c r="B10" s="85"/>
      <c r="C10" s="86"/>
    </row>
    <row r="11" spans="1:5">
      <c r="B11" s="85"/>
      <c r="C11" s="86"/>
    </row>
    <row r="12" spans="1:5">
      <c r="B12" s="85"/>
      <c r="C12" s="86"/>
    </row>
    <row r="13" spans="1:5">
      <c r="B13" s="85"/>
      <c r="C13" s="86"/>
    </row>
    <row r="14" spans="1:5">
      <c r="B14" s="85"/>
      <c r="C14" s="86"/>
    </row>
    <row r="15" spans="1:5">
      <c r="B15" s="85"/>
      <c r="C15" s="86"/>
    </row>
    <row r="16" spans="1:5">
      <c r="B16" s="85"/>
      <c r="C16" s="86"/>
    </row>
    <row r="17" spans="2:3">
      <c r="B17" s="85"/>
      <c r="C17" s="86"/>
    </row>
    <row r="18" spans="2:3" ht="13.5" thickBot="1">
      <c r="B18" s="87"/>
      <c r="C18" s="88"/>
    </row>
  </sheetData>
  <mergeCells count="2">
    <mergeCell ref="A1:E1"/>
    <mergeCell ref="B9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Sistema Solare</vt:lpstr>
      <vt:lpstr>Terra-Sole</vt:lpstr>
      <vt:lpstr>'Sistema Solare'!Area_stampa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Pastore</dc:creator>
  <cp:lastModifiedBy>Elisa Pastore</cp:lastModifiedBy>
  <dcterms:created xsi:type="dcterms:W3CDTF">2016-09-20T14:46:48Z</dcterms:created>
  <dcterms:modified xsi:type="dcterms:W3CDTF">2016-10-07T14:29:45Z</dcterms:modified>
</cp:coreProperties>
</file>